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405"/>
  <workbookPr showInkAnnotation="0" autoCompressPictures="0"/>
  <bookViews>
    <workbookView xWindow="-660" yWindow="0" windowWidth="25600" windowHeight="155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2" i="1" l="1"/>
  <c r="X12" i="1"/>
  <c r="W2" i="1"/>
  <c r="R2" i="1"/>
  <c r="X2" i="1"/>
  <c r="W3" i="1"/>
  <c r="R3" i="1"/>
  <c r="X3" i="1"/>
  <c r="Z3" i="1"/>
  <c r="W4" i="1"/>
  <c r="R4" i="1"/>
  <c r="X4" i="1"/>
  <c r="Z4" i="1"/>
  <c r="W5" i="1"/>
  <c r="R5" i="1"/>
  <c r="X5" i="1"/>
  <c r="Z5" i="1"/>
  <c r="W6" i="1"/>
  <c r="R6" i="1"/>
  <c r="X6" i="1"/>
  <c r="Z6" i="1"/>
  <c r="W7" i="1"/>
  <c r="R7" i="1"/>
  <c r="X7" i="1"/>
  <c r="Z7" i="1"/>
  <c r="W8" i="1"/>
  <c r="R8" i="1"/>
  <c r="X8" i="1"/>
  <c r="Z8" i="1"/>
  <c r="W9" i="1"/>
  <c r="R9" i="1"/>
  <c r="X9" i="1"/>
  <c r="Z9" i="1"/>
  <c r="W10" i="1"/>
  <c r="R10" i="1"/>
  <c r="X10" i="1"/>
  <c r="Z10" i="1"/>
  <c r="W11" i="1"/>
  <c r="R11" i="1"/>
  <c r="X11" i="1"/>
  <c r="Z11" i="1"/>
  <c r="W12" i="1"/>
  <c r="R12" i="1"/>
  <c r="Z12" i="1"/>
  <c r="Z15" i="1"/>
  <c r="E14" i="1"/>
  <c r="K14" i="1"/>
  <c r="H14" i="1"/>
  <c r="M14" i="1"/>
  <c r="L14" i="1"/>
  <c r="N14" i="1"/>
  <c r="P14" i="1"/>
  <c r="E3" i="1"/>
  <c r="K3" i="1"/>
  <c r="H3" i="1"/>
  <c r="M3" i="1"/>
  <c r="L3" i="1"/>
  <c r="N3" i="1"/>
  <c r="P3" i="1"/>
  <c r="E2" i="1"/>
  <c r="K2" i="1"/>
  <c r="H2" i="1"/>
  <c r="M2" i="1"/>
  <c r="L2" i="1"/>
  <c r="N2" i="1"/>
  <c r="P2" i="1"/>
  <c r="O3" i="1"/>
  <c r="Q3" i="1"/>
  <c r="E4" i="1"/>
  <c r="O4" i="1"/>
  <c r="Q4" i="1"/>
  <c r="E5" i="1"/>
  <c r="O5" i="1"/>
  <c r="Q5" i="1"/>
  <c r="S2" i="1"/>
  <c r="T2" i="1"/>
  <c r="O2" i="1"/>
  <c r="Q2" i="1"/>
  <c r="E6" i="1"/>
  <c r="O6" i="1"/>
  <c r="Q6" i="1"/>
  <c r="S3" i="1"/>
  <c r="T3" i="1"/>
  <c r="U3" i="1"/>
  <c r="U2" i="1"/>
  <c r="K4" i="1"/>
  <c r="H4" i="1"/>
  <c r="M4" i="1"/>
  <c r="L4" i="1"/>
  <c r="N4" i="1"/>
  <c r="P4" i="1"/>
  <c r="E7" i="1"/>
  <c r="O7" i="1"/>
  <c r="Q7" i="1"/>
  <c r="S4" i="1"/>
  <c r="T4" i="1"/>
  <c r="U4" i="1"/>
  <c r="K5" i="1"/>
  <c r="H5" i="1"/>
  <c r="M5" i="1"/>
  <c r="L5" i="1"/>
  <c r="N5" i="1"/>
  <c r="P5" i="1"/>
  <c r="E8" i="1"/>
  <c r="O8" i="1"/>
  <c r="Q8" i="1"/>
  <c r="S5" i="1"/>
  <c r="T5" i="1"/>
  <c r="U5" i="1"/>
  <c r="K6" i="1"/>
  <c r="H6" i="1"/>
  <c r="M6" i="1"/>
  <c r="L6" i="1"/>
  <c r="N6" i="1"/>
  <c r="P6" i="1"/>
  <c r="E9" i="1"/>
  <c r="O9" i="1"/>
  <c r="Q9" i="1"/>
  <c r="S6" i="1"/>
  <c r="T6" i="1"/>
  <c r="U6" i="1"/>
  <c r="K7" i="1"/>
  <c r="H7" i="1"/>
  <c r="M7" i="1"/>
  <c r="L7" i="1"/>
  <c r="N7" i="1"/>
  <c r="P7" i="1"/>
  <c r="E10" i="1"/>
  <c r="O10" i="1"/>
  <c r="Q10" i="1"/>
  <c r="S7" i="1"/>
  <c r="T7" i="1"/>
  <c r="U7" i="1"/>
  <c r="K8" i="1"/>
  <c r="H8" i="1"/>
  <c r="M8" i="1"/>
  <c r="L8" i="1"/>
  <c r="N8" i="1"/>
  <c r="P8" i="1"/>
  <c r="E11" i="1"/>
  <c r="O11" i="1"/>
  <c r="Q11" i="1"/>
  <c r="S8" i="1"/>
  <c r="T8" i="1"/>
  <c r="U8" i="1"/>
  <c r="K9" i="1"/>
  <c r="H9" i="1"/>
  <c r="M9" i="1"/>
  <c r="L9" i="1"/>
  <c r="N9" i="1"/>
  <c r="P9" i="1"/>
  <c r="E12" i="1"/>
  <c r="O12" i="1"/>
  <c r="Q12" i="1"/>
  <c r="S9" i="1"/>
  <c r="T9" i="1"/>
  <c r="U9" i="1"/>
  <c r="K10" i="1"/>
  <c r="H10" i="1"/>
  <c r="M10" i="1"/>
  <c r="L10" i="1"/>
  <c r="N10" i="1"/>
  <c r="P10" i="1"/>
  <c r="E13" i="1"/>
  <c r="O13" i="1"/>
  <c r="Q13" i="1"/>
  <c r="S10" i="1"/>
  <c r="T10" i="1"/>
  <c r="U10" i="1"/>
  <c r="K11" i="1"/>
  <c r="H11" i="1"/>
  <c r="M11" i="1"/>
  <c r="L11" i="1"/>
  <c r="N11" i="1"/>
  <c r="P11" i="1"/>
  <c r="O14" i="1"/>
  <c r="Q14" i="1"/>
  <c r="S11" i="1"/>
  <c r="T11" i="1"/>
  <c r="U11" i="1"/>
  <c r="K12" i="1"/>
  <c r="H12" i="1"/>
  <c r="M12" i="1"/>
  <c r="L12" i="1"/>
  <c r="N12" i="1"/>
  <c r="P12" i="1"/>
  <c r="E15" i="1"/>
  <c r="O15" i="1"/>
  <c r="Q15" i="1"/>
  <c r="S12" i="1"/>
  <c r="T12" i="1"/>
  <c r="U12" i="1"/>
  <c r="U17" i="1"/>
  <c r="U15" i="1"/>
  <c r="K13" i="1"/>
  <c r="H13" i="1"/>
  <c r="M13" i="1"/>
  <c r="L13" i="1"/>
  <c r="N13" i="1"/>
  <c r="P13" i="1"/>
  <c r="K15" i="1"/>
  <c r="H15" i="1"/>
  <c r="M15" i="1"/>
  <c r="L15" i="1"/>
  <c r="N15" i="1"/>
  <c r="P15" i="1"/>
</calcChain>
</file>

<file path=xl/sharedStrings.xml><?xml version="1.0" encoding="utf-8"?>
<sst xmlns="http://schemas.openxmlformats.org/spreadsheetml/2006/main" count="31" uniqueCount="30">
  <si>
    <t>Year</t>
  </si>
  <si>
    <t>Tuition</t>
  </si>
  <si>
    <t>Fees</t>
  </si>
  <si>
    <t>Room + Board</t>
  </si>
  <si>
    <t>Total Cost</t>
  </si>
  <si>
    <t>avg.</t>
  </si>
  <si>
    <t>med.</t>
  </si>
  <si>
    <t># Aided FirstYr</t>
  </si>
  <si>
    <t>Average FirstYr Aid</t>
  </si>
  <si>
    <t>Sum FirstYr Aid</t>
  </si>
  <si>
    <t>Average AllYr Aid</t>
  </si>
  <si>
    <t># Aided AllYr</t>
  </si>
  <si>
    <t>Sum AllYr Aid</t>
  </si>
  <si>
    <t># Aided NonFirstYr</t>
  </si>
  <si>
    <t>Total NonFirstYr Aid</t>
  </si>
  <si>
    <t>Average NonFirstYr Aid</t>
  </si>
  <si>
    <t>Avg. FirstYr Pay</t>
  </si>
  <si>
    <t>Avg. NonFirstYr Pay</t>
  </si>
  <si>
    <t>Avg. FirstYr Pay +$500</t>
  </si>
  <si>
    <t>Prev. 3 # FirstYr</t>
  </si>
  <si>
    <t>Sum Prev. 3 Total FirstYr Pay</t>
  </si>
  <si>
    <t>Avg. Prev. 3 "FirstYr" pay</t>
  </si>
  <si>
    <t>NonFirstYr Pay - Predicted (Prev. 3 FirstYr Pay)</t>
  </si>
  <si>
    <t>[Avg. FirstYr Pay + $500 (Q)] in 2014$</t>
  </si>
  <si>
    <t>Avg. [NonFirstYr pay in (P) in 2014$]</t>
  </si>
  <si>
    <t xml:space="preserve">*This is the equivalent to col. S in 2014$, although it is calculated based on col. F and V, not S. </t>
  </si>
  <si>
    <t>Sum Prev. 3 [Total FirstYr Pay (S*) in 2014$]</t>
  </si>
  <si>
    <t>Avg. Prev. 3 ["FirstYr" pay (T) in 2014$]</t>
  </si>
  <si>
    <t>Letters in column titles indicate equivalent column not adjusted for inflation.</t>
  </si>
  <si>
    <t>[NonFirstYr Pay - [Predicted (Prev 3 FirstYr Pay)]](U) in 2014$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</si>
</sst>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9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3" fontId="0" fillId="0" borderId="0" xfId="0" applyNumberFormat="1"/>
    <xf numFmtId="8" fontId="0" fillId="0" borderId="0" xfId="0" applyNumberFormat="1"/>
    <xf numFmtId="4" fontId="0" fillId="0" borderId="0" xfId="0" applyNumberFormat="1"/>
  </cellXfs>
  <cellStyles count="9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"/>
  <sheetViews>
    <sheetView tabSelected="1" showRuler="0" topLeftCell="W1" workbookViewId="0">
      <selection activeCell="Z7" sqref="Z7"/>
    </sheetView>
  </sheetViews>
  <sheetFormatPr baseColWidth="10" defaultRowHeight="15" x14ac:dyDescent="0"/>
  <cols>
    <col min="1" max="1" width="16.83203125" customWidth="1"/>
    <col min="2" max="2" width="15.6640625" customWidth="1"/>
    <col min="3" max="3" width="16.5" customWidth="1"/>
    <col min="4" max="4" width="20.6640625" customWidth="1"/>
    <col min="5" max="5" width="16.33203125" customWidth="1"/>
    <col min="6" max="6" width="15.83203125" customWidth="1"/>
    <col min="7" max="7" width="16.6640625" customWidth="1"/>
    <col min="8" max="8" width="15.83203125" customWidth="1"/>
    <col min="9" max="9" width="15.33203125" customWidth="1"/>
    <col min="10" max="10" width="11.33203125" customWidth="1"/>
    <col min="11" max="11" width="13.83203125" customWidth="1"/>
    <col min="12" max="12" width="16.1640625" customWidth="1"/>
    <col min="13" max="13" width="17.6640625" customWidth="1"/>
    <col min="14" max="14" width="21.33203125" customWidth="1"/>
    <col min="15" max="15" width="13.1640625" customWidth="1"/>
    <col min="16" max="16" width="16.83203125" customWidth="1"/>
    <col min="17" max="17" width="21.33203125" customWidth="1"/>
    <col min="18" max="18" width="17" customWidth="1"/>
    <col min="19" max="19" width="24.83203125" customWidth="1"/>
    <col min="20" max="20" width="22.1640625" customWidth="1"/>
    <col min="21" max="21" width="39.1640625" customWidth="1"/>
    <col min="22" max="22" width="31" customWidth="1"/>
    <col min="23" max="23" width="45.6640625" customWidth="1"/>
    <col min="24" max="24" width="34.5" customWidth="1"/>
    <col min="25" max="25" width="32.5" customWidth="1"/>
    <col min="26" max="26" width="65.33203125" customWidth="1"/>
  </cols>
  <sheetData>
    <row r="1" spans="1:2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13</v>
      </c>
      <c r="M1" t="s">
        <v>14</v>
      </c>
      <c r="N1" t="s">
        <v>15</v>
      </c>
      <c r="O1" t="s">
        <v>16</v>
      </c>
      <c r="P1" t="s">
        <v>17</v>
      </c>
      <c r="Q1" t="s">
        <v>18</v>
      </c>
      <c r="R1" t="s">
        <v>19</v>
      </c>
      <c r="S1" t="s">
        <v>20</v>
      </c>
      <c r="T1" t="s">
        <v>21</v>
      </c>
      <c r="U1" t="s">
        <v>22</v>
      </c>
      <c r="V1" t="s">
        <v>23</v>
      </c>
      <c r="W1" t="s">
        <v>26</v>
      </c>
      <c r="X1" t="s">
        <v>27</v>
      </c>
      <c r="Y1" t="s">
        <v>24</v>
      </c>
      <c r="Z1" t="s">
        <v>29</v>
      </c>
    </row>
    <row r="2" spans="1:26">
      <c r="A2">
        <v>2014</v>
      </c>
      <c r="B2" s="1">
        <v>45700</v>
      </c>
      <c r="C2">
        <v>360</v>
      </c>
      <c r="D2" s="1">
        <v>13550</v>
      </c>
      <c r="E2" s="1">
        <f>B2+C2+D2</f>
        <v>59610</v>
      </c>
      <c r="F2">
        <v>209</v>
      </c>
      <c r="G2" s="1">
        <v>42195</v>
      </c>
      <c r="H2">
        <f>F2*G2</f>
        <v>8818755</v>
      </c>
      <c r="I2" s="1">
        <v>40314</v>
      </c>
      <c r="J2">
        <v>777</v>
      </c>
      <c r="K2">
        <f>I2*J2</f>
        <v>31323978</v>
      </c>
      <c r="L2">
        <f t="shared" ref="L2:L15" si="0">J2-F2</f>
        <v>568</v>
      </c>
      <c r="M2">
        <f>K2-H2</f>
        <v>22505223</v>
      </c>
      <c r="N2">
        <f>INT(M2/L2)</f>
        <v>39621</v>
      </c>
      <c r="O2" s="1">
        <f>E2-G2</f>
        <v>17415</v>
      </c>
      <c r="P2" s="1">
        <f>E2-N2</f>
        <v>19989</v>
      </c>
      <c r="Q2" s="1">
        <f>O2+500</f>
        <v>17915</v>
      </c>
      <c r="R2">
        <f>F3+F4+F5</f>
        <v>605</v>
      </c>
      <c r="S2">
        <f>Q3*F3+Q4*F4+Q5*F5</f>
        <v>10676191</v>
      </c>
      <c r="T2">
        <f>INT(S2/R2)</f>
        <v>17646</v>
      </c>
      <c r="U2" s="1">
        <f t="shared" ref="U2:U12" si="1">P2-T2</f>
        <v>2343</v>
      </c>
      <c r="V2" s="2">
        <v>17915</v>
      </c>
      <c r="W2" s="2">
        <f>V3*F3+V4*F4+V5*F5</f>
        <v>11031033.98</v>
      </c>
      <c r="X2">
        <f>INT(W2/R2)</f>
        <v>18233</v>
      </c>
      <c r="Y2" s="1">
        <v>19989</v>
      </c>
      <c r="Z2" s="1">
        <f>Y2-X2</f>
        <v>1756</v>
      </c>
    </row>
    <row r="3" spans="1:26">
      <c r="A3">
        <v>2013</v>
      </c>
      <c r="B3" s="1">
        <v>44368</v>
      </c>
      <c r="C3">
        <v>350</v>
      </c>
      <c r="D3">
        <v>13152</v>
      </c>
      <c r="E3" s="1">
        <f t="shared" ref="E3:E15" si="2">B3+C3+D3</f>
        <v>57870</v>
      </c>
      <c r="F3">
        <v>200</v>
      </c>
      <c r="G3" s="1">
        <v>40076</v>
      </c>
      <c r="H3">
        <f>F3*G3</f>
        <v>8015200</v>
      </c>
      <c r="I3" s="1">
        <v>38701</v>
      </c>
      <c r="J3">
        <v>766</v>
      </c>
      <c r="K3">
        <f t="shared" ref="K3:K15" si="3">I3*J3</f>
        <v>29644966</v>
      </c>
      <c r="L3">
        <f t="shared" si="0"/>
        <v>566</v>
      </c>
      <c r="M3">
        <f t="shared" ref="M3:M15" si="4">K3-H3</f>
        <v>21629766</v>
      </c>
      <c r="N3">
        <f t="shared" ref="N3:N15" si="5">INT(M3/L3)</f>
        <v>38215</v>
      </c>
      <c r="O3" s="1">
        <f t="shared" ref="O3:O15" si="6">E3-G3</f>
        <v>17794</v>
      </c>
      <c r="P3" s="1">
        <f t="shared" ref="P3:P15" si="7">E3-N3</f>
        <v>19655</v>
      </c>
      <c r="Q3" s="1">
        <f t="shared" ref="Q3:Q15" si="8">O3+500</f>
        <v>18294</v>
      </c>
      <c r="R3">
        <f t="shared" ref="R3:R12" si="9">F4+F5+F6</f>
        <v>610</v>
      </c>
      <c r="S3">
        <f t="shared" ref="S3:S12" si="10">Q4*F4+Q5*F5+Q6*F6</f>
        <v>10445196</v>
      </c>
      <c r="T3">
        <f t="shared" ref="T3:T12" si="11">INT(S3/R3)</f>
        <v>17123</v>
      </c>
      <c r="U3" s="1">
        <f t="shared" si="1"/>
        <v>2532</v>
      </c>
      <c r="V3" s="2">
        <v>18590.759999999998</v>
      </c>
      <c r="W3" s="2">
        <f t="shared" ref="W3:W12" si="12">V4*F4+V5*F5+V6*F6</f>
        <v>11034333.08</v>
      </c>
      <c r="X3">
        <f t="shared" ref="X3:X12" si="13">INT(W3/R3)</f>
        <v>18089</v>
      </c>
      <c r="Y3" s="3">
        <v>19973.84</v>
      </c>
      <c r="Z3" s="3">
        <f>Y3-X3</f>
        <v>1884.8400000000001</v>
      </c>
    </row>
    <row r="4" spans="1:26">
      <c r="A4">
        <v>2012</v>
      </c>
      <c r="B4" s="1">
        <v>42744</v>
      </c>
      <c r="C4">
        <v>336</v>
      </c>
      <c r="D4">
        <v>12670</v>
      </c>
      <c r="E4" s="1">
        <f t="shared" si="2"/>
        <v>55750</v>
      </c>
      <c r="F4">
        <v>184</v>
      </c>
      <c r="G4" s="1">
        <v>37775</v>
      </c>
      <c r="H4">
        <f t="shared" ref="H4:H15" si="14">F4*G4</f>
        <v>6950600</v>
      </c>
      <c r="I4" s="1">
        <v>37651</v>
      </c>
      <c r="J4">
        <v>788</v>
      </c>
      <c r="K4">
        <f t="shared" si="3"/>
        <v>29668988</v>
      </c>
      <c r="L4">
        <f t="shared" si="0"/>
        <v>604</v>
      </c>
      <c r="M4">
        <f t="shared" si="4"/>
        <v>22718388</v>
      </c>
      <c r="N4">
        <f t="shared" si="5"/>
        <v>37613</v>
      </c>
      <c r="O4" s="1">
        <f t="shared" si="6"/>
        <v>17975</v>
      </c>
      <c r="P4" s="1">
        <f t="shared" si="7"/>
        <v>18137</v>
      </c>
      <c r="Q4" s="1">
        <f t="shared" si="8"/>
        <v>18475</v>
      </c>
      <c r="R4">
        <f t="shared" si="9"/>
        <v>642</v>
      </c>
      <c r="S4">
        <f t="shared" si="10"/>
        <v>10390556</v>
      </c>
      <c r="T4">
        <f t="shared" si="11"/>
        <v>16184</v>
      </c>
      <c r="U4" s="1">
        <f t="shared" si="1"/>
        <v>1953</v>
      </c>
      <c r="V4" s="2">
        <v>19049.7</v>
      </c>
      <c r="W4" s="2">
        <f t="shared" si="12"/>
        <v>11220042.92</v>
      </c>
      <c r="X4">
        <f t="shared" si="13"/>
        <v>17476</v>
      </c>
      <c r="Y4" s="3">
        <v>18701.189999999999</v>
      </c>
      <c r="Z4" s="1">
        <f t="shared" ref="Z4:Z12" si="15">Y4-X4</f>
        <v>1225.1899999999987</v>
      </c>
    </row>
    <row r="5" spans="1:26">
      <c r="A5">
        <v>2011</v>
      </c>
      <c r="B5" s="1">
        <v>40816</v>
      </c>
      <c r="C5">
        <v>334</v>
      </c>
      <c r="D5">
        <v>12100</v>
      </c>
      <c r="E5" s="1">
        <f t="shared" si="2"/>
        <v>53250</v>
      </c>
      <c r="F5">
        <v>221</v>
      </c>
      <c r="G5" s="1">
        <v>37379</v>
      </c>
      <c r="H5">
        <f t="shared" si="14"/>
        <v>8260759</v>
      </c>
      <c r="I5" s="1">
        <v>36385</v>
      </c>
      <c r="J5">
        <v>806</v>
      </c>
      <c r="K5">
        <f t="shared" si="3"/>
        <v>29326310</v>
      </c>
      <c r="L5">
        <f t="shared" si="0"/>
        <v>585</v>
      </c>
      <c r="M5">
        <f t="shared" si="4"/>
        <v>21065551</v>
      </c>
      <c r="N5">
        <f t="shared" si="5"/>
        <v>36009</v>
      </c>
      <c r="O5" s="1">
        <f t="shared" si="6"/>
        <v>15871</v>
      </c>
      <c r="P5" s="1">
        <f t="shared" si="7"/>
        <v>17241</v>
      </c>
      <c r="Q5" s="1">
        <f t="shared" si="8"/>
        <v>16371</v>
      </c>
      <c r="R5">
        <f t="shared" si="9"/>
        <v>602</v>
      </c>
      <c r="S5">
        <f t="shared" si="10"/>
        <v>9483221</v>
      </c>
      <c r="T5">
        <f t="shared" si="11"/>
        <v>15752</v>
      </c>
      <c r="U5" s="1">
        <f t="shared" si="1"/>
        <v>1489</v>
      </c>
      <c r="V5" s="2">
        <v>17229.580000000002</v>
      </c>
      <c r="W5" s="2">
        <f t="shared" si="12"/>
        <v>10392801.970000001</v>
      </c>
      <c r="X5">
        <f t="shared" si="13"/>
        <v>17263</v>
      </c>
      <c r="Y5" s="3">
        <v>18145.21</v>
      </c>
      <c r="Z5" s="3">
        <f t="shared" si="15"/>
        <v>882.20999999999913</v>
      </c>
    </row>
    <row r="6" spans="1:26">
      <c r="A6">
        <v>2010</v>
      </c>
      <c r="B6" s="1">
        <v>39260</v>
      </c>
      <c r="C6">
        <v>340</v>
      </c>
      <c r="D6">
        <v>11900</v>
      </c>
      <c r="E6" s="1">
        <f t="shared" si="2"/>
        <v>51500</v>
      </c>
      <c r="F6">
        <v>205</v>
      </c>
      <c r="G6" s="1">
        <v>35279</v>
      </c>
      <c r="H6">
        <f t="shared" si="14"/>
        <v>7232195</v>
      </c>
      <c r="I6" s="1">
        <v>35033</v>
      </c>
      <c r="J6">
        <v>756</v>
      </c>
      <c r="K6">
        <f t="shared" si="3"/>
        <v>26484948</v>
      </c>
      <c r="L6">
        <f t="shared" si="0"/>
        <v>551</v>
      </c>
      <c r="M6">
        <f t="shared" si="4"/>
        <v>19252753</v>
      </c>
      <c r="N6">
        <f t="shared" si="5"/>
        <v>34941</v>
      </c>
      <c r="O6" s="1">
        <f t="shared" si="6"/>
        <v>16221</v>
      </c>
      <c r="P6" s="1">
        <f t="shared" si="7"/>
        <v>16559</v>
      </c>
      <c r="Q6" s="1">
        <f t="shared" si="8"/>
        <v>16721</v>
      </c>
      <c r="R6">
        <f t="shared" si="9"/>
        <v>573</v>
      </c>
      <c r="S6">
        <f t="shared" si="10"/>
        <v>8893768</v>
      </c>
      <c r="T6">
        <f t="shared" si="11"/>
        <v>15521</v>
      </c>
      <c r="U6" s="1">
        <f t="shared" si="1"/>
        <v>1038</v>
      </c>
      <c r="V6" s="2">
        <v>18153.419999999998</v>
      </c>
      <c r="W6" s="2">
        <f t="shared" si="12"/>
        <v>9912084.6300000008</v>
      </c>
      <c r="X6">
        <f t="shared" si="13"/>
        <v>17298</v>
      </c>
      <c r="Y6" s="3">
        <v>17977.54</v>
      </c>
      <c r="Z6" s="1">
        <f t="shared" si="15"/>
        <v>679.54000000000087</v>
      </c>
    </row>
    <row r="7" spans="1:26">
      <c r="A7">
        <v>2009</v>
      </c>
      <c r="B7" s="1">
        <v>37510</v>
      </c>
      <c r="C7">
        <v>350</v>
      </c>
      <c r="D7">
        <v>11740</v>
      </c>
      <c r="E7" s="1">
        <f t="shared" si="2"/>
        <v>49600</v>
      </c>
      <c r="F7">
        <v>216</v>
      </c>
      <c r="G7" s="1">
        <v>34615</v>
      </c>
      <c r="H7">
        <f t="shared" si="14"/>
        <v>7476840</v>
      </c>
      <c r="I7" s="1">
        <v>33859</v>
      </c>
      <c r="J7">
        <v>742</v>
      </c>
      <c r="K7">
        <f t="shared" si="3"/>
        <v>25123378</v>
      </c>
      <c r="L7">
        <f t="shared" si="0"/>
        <v>526</v>
      </c>
      <c r="M7">
        <f t="shared" si="4"/>
        <v>17646538</v>
      </c>
      <c r="N7">
        <f t="shared" si="5"/>
        <v>33548</v>
      </c>
      <c r="O7" s="1">
        <f t="shared" si="6"/>
        <v>14985</v>
      </c>
      <c r="P7" s="1">
        <f t="shared" si="7"/>
        <v>16052</v>
      </c>
      <c r="Q7" s="1">
        <f t="shared" si="8"/>
        <v>15485</v>
      </c>
      <c r="R7">
        <f t="shared" si="9"/>
        <v>538</v>
      </c>
      <c r="S7">
        <f t="shared" si="10"/>
        <v>8558857</v>
      </c>
      <c r="T7">
        <f t="shared" si="11"/>
        <v>15908</v>
      </c>
      <c r="U7" s="1">
        <f t="shared" si="1"/>
        <v>144</v>
      </c>
      <c r="V7" s="2">
        <v>17087.29</v>
      </c>
      <c r="W7" s="2">
        <f t="shared" si="12"/>
        <v>9755653.1900000013</v>
      </c>
      <c r="X7">
        <f t="shared" si="13"/>
        <v>18133</v>
      </c>
      <c r="Y7" s="3">
        <v>17712.96</v>
      </c>
      <c r="Z7" s="3">
        <f t="shared" si="15"/>
        <v>-420.04000000000087</v>
      </c>
    </row>
    <row r="8" spans="1:26">
      <c r="A8">
        <v>2008</v>
      </c>
      <c r="B8" s="1">
        <v>36154</v>
      </c>
      <c r="C8">
        <v>336</v>
      </c>
      <c r="D8">
        <v>11314</v>
      </c>
      <c r="E8" s="1">
        <f t="shared" si="2"/>
        <v>47804</v>
      </c>
      <c r="F8">
        <v>181</v>
      </c>
      <c r="G8" s="1">
        <v>33328</v>
      </c>
      <c r="H8">
        <f t="shared" si="14"/>
        <v>6032368</v>
      </c>
      <c r="I8" s="1">
        <v>31715</v>
      </c>
      <c r="J8">
        <v>700</v>
      </c>
      <c r="K8">
        <f t="shared" si="3"/>
        <v>22200500</v>
      </c>
      <c r="L8">
        <f t="shared" si="0"/>
        <v>519</v>
      </c>
      <c r="M8">
        <f t="shared" si="4"/>
        <v>16168132</v>
      </c>
      <c r="N8">
        <f t="shared" si="5"/>
        <v>31152</v>
      </c>
      <c r="O8" s="1">
        <f t="shared" si="6"/>
        <v>14476</v>
      </c>
      <c r="P8" s="1">
        <f t="shared" si="7"/>
        <v>16652</v>
      </c>
      <c r="Q8" s="1">
        <f t="shared" si="8"/>
        <v>14976</v>
      </c>
      <c r="R8">
        <f t="shared" si="9"/>
        <v>557</v>
      </c>
      <c r="S8">
        <f t="shared" si="10"/>
        <v>8839401</v>
      </c>
      <c r="T8">
        <f t="shared" si="11"/>
        <v>15869</v>
      </c>
      <c r="U8" s="1">
        <f t="shared" si="1"/>
        <v>783</v>
      </c>
      <c r="V8" s="2">
        <v>16466.830000000002</v>
      </c>
      <c r="W8" s="2">
        <f t="shared" si="12"/>
        <v>10400986.960000001</v>
      </c>
      <c r="X8">
        <f t="shared" si="13"/>
        <v>18673</v>
      </c>
      <c r="Y8" s="3">
        <v>18309.669999999998</v>
      </c>
      <c r="Z8" s="1">
        <f t="shared" si="15"/>
        <v>-363.33000000000175</v>
      </c>
    </row>
    <row r="9" spans="1:26">
      <c r="A9">
        <v>2007</v>
      </c>
      <c r="B9" s="1">
        <v>34564</v>
      </c>
      <c r="C9">
        <v>320</v>
      </c>
      <c r="D9">
        <v>10816</v>
      </c>
      <c r="E9" s="1">
        <f t="shared" si="2"/>
        <v>45700</v>
      </c>
      <c r="F9">
        <v>176</v>
      </c>
      <c r="G9" s="1">
        <v>30073</v>
      </c>
      <c r="H9">
        <f t="shared" si="14"/>
        <v>5292848</v>
      </c>
      <c r="I9" s="1">
        <v>27503</v>
      </c>
      <c r="J9">
        <v>703</v>
      </c>
      <c r="K9">
        <f t="shared" si="3"/>
        <v>19334609</v>
      </c>
      <c r="L9">
        <f t="shared" si="0"/>
        <v>527</v>
      </c>
      <c r="M9">
        <f t="shared" si="4"/>
        <v>14041761</v>
      </c>
      <c r="N9">
        <f t="shared" si="5"/>
        <v>26644</v>
      </c>
      <c r="O9" s="1">
        <f t="shared" si="6"/>
        <v>15627</v>
      </c>
      <c r="P9" s="1">
        <f t="shared" si="7"/>
        <v>19056</v>
      </c>
      <c r="Q9" s="1">
        <f t="shared" si="8"/>
        <v>16127</v>
      </c>
      <c r="R9">
        <f t="shared" si="9"/>
        <v>576</v>
      </c>
      <c r="S9">
        <f t="shared" si="10"/>
        <v>9021014</v>
      </c>
      <c r="T9">
        <f t="shared" si="11"/>
        <v>15661</v>
      </c>
      <c r="U9" s="1">
        <f t="shared" si="1"/>
        <v>3395</v>
      </c>
      <c r="V9" s="2">
        <v>18413.259999999998</v>
      </c>
      <c r="W9" s="2">
        <f t="shared" si="12"/>
        <v>10944977</v>
      </c>
      <c r="X9">
        <f t="shared" si="13"/>
        <v>19001</v>
      </c>
      <c r="Y9" s="3">
        <v>21757.49</v>
      </c>
      <c r="Z9" s="3">
        <f t="shared" si="15"/>
        <v>2756.4900000000016</v>
      </c>
    </row>
    <row r="10" spans="1:26">
      <c r="A10">
        <v>2006</v>
      </c>
      <c r="B10" s="1">
        <v>32912</v>
      </c>
      <c r="C10">
        <v>320</v>
      </c>
      <c r="D10">
        <v>10300</v>
      </c>
      <c r="E10" s="1">
        <f t="shared" si="2"/>
        <v>43532</v>
      </c>
      <c r="F10">
        <v>181</v>
      </c>
      <c r="G10" s="1">
        <v>27403</v>
      </c>
      <c r="H10">
        <f t="shared" si="14"/>
        <v>4959943</v>
      </c>
      <c r="I10" s="1">
        <v>26411</v>
      </c>
      <c r="J10">
        <v>719</v>
      </c>
      <c r="K10">
        <f t="shared" si="3"/>
        <v>18989509</v>
      </c>
      <c r="L10">
        <f t="shared" si="0"/>
        <v>538</v>
      </c>
      <c r="M10">
        <f t="shared" si="4"/>
        <v>14029566</v>
      </c>
      <c r="N10">
        <f t="shared" si="5"/>
        <v>26077</v>
      </c>
      <c r="O10" s="1">
        <f t="shared" si="6"/>
        <v>16129</v>
      </c>
      <c r="P10" s="1">
        <f t="shared" si="7"/>
        <v>17455</v>
      </c>
      <c r="Q10" s="1">
        <f t="shared" si="8"/>
        <v>16629</v>
      </c>
      <c r="R10">
        <f t="shared" si="9"/>
        <v>583</v>
      </c>
      <c r="S10">
        <f t="shared" si="10"/>
        <v>8723441</v>
      </c>
      <c r="T10">
        <f t="shared" si="11"/>
        <v>14963</v>
      </c>
      <c r="U10" s="1">
        <f t="shared" si="1"/>
        <v>2492</v>
      </c>
      <c r="V10" s="2">
        <v>19527.2</v>
      </c>
      <c r="W10" s="2">
        <f t="shared" si="12"/>
        <v>10900191</v>
      </c>
      <c r="X10">
        <f t="shared" si="13"/>
        <v>18696</v>
      </c>
      <c r="Y10" s="3">
        <v>20497.16</v>
      </c>
      <c r="Z10" s="1">
        <f t="shared" si="15"/>
        <v>1801.1599999999999</v>
      </c>
    </row>
    <row r="11" spans="1:26">
      <c r="A11">
        <v>2005</v>
      </c>
      <c r="B11" s="1">
        <v>31196</v>
      </c>
      <c r="C11">
        <v>320</v>
      </c>
      <c r="D11">
        <v>9764</v>
      </c>
      <c r="E11" s="1">
        <f t="shared" si="2"/>
        <v>41280</v>
      </c>
      <c r="F11">
        <v>200</v>
      </c>
      <c r="G11" s="1">
        <v>26824</v>
      </c>
      <c r="H11">
        <f t="shared" si="14"/>
        <v>5364800</v>
      </c>
      <c r="I11" s="1">
        <v>24980</v>
      </c>
      <c r="J11">
        <v>708</v>
      </c>
      <c r="K11">
        <f t="shared" si="3"/>
        <v>17685840</v>
      </c>
      <c r="L11">
        <f t="shared" si="0"/>
        <v>508</v>
      </c>
      <c r="M11">
        <f t="shared" si="4"/>
        <v>12321040</v>
      </c>
      <c r="N11">
        <f t="shared" si="5"/>
        <v>24254</v>
      </c>
      <c r="O11" s="1">
        <f t="shared" si="6"/>
        <v>14456</v>
      </c>
      <c r="P11" s="1">
        <f t="shared" si="7"/>
        <v>17026</v>
      </c>
      <c r="Q11" s="1">
        <f t="shared" si="8"/>
        <v>14956</v>
      </c>
      <c r="R11">
        <f t="shared" si="9"/>
        <v>562</v>
      </c>
      <c r="S11">
        <f t="shared" si="10"/>
        <v>8405785</v>
      </c>
      <c r="T11">
        <f t="shared" si="11"/>
        <v>14956</v>
      </c>
      <c r="U11" s="1">
        <f t="shared" si="1"/>
        <v>2070</v>
      </c>
      <c r="V11" s="2">
        <v>18129.150000000001</v>
      </c>
      <c r="W11" s="2">
        <f t="shared" si="12"/>
        <v>10792561.25</v>
      </c>
      <c r="X11">
        <f t="shared" si="13"/>
        <v>19203</v>
      </c>
      <c r="Y11" s="3">
        <v>20638.34</v>
      </c>
      <c r="Z11" s="3">
        <f t="shared" si="15"/>
        <v>1435.3400000000001</v>
      </c>
    </row>
    <row r="12" spans="1:26">
      <c r="A12">
        <v>2004</v>
      </c>
      <c r="B12" s="1">
        <v>29782</v>
      </c>
      <c r="C12">
        <v>312</v>
      </c>
      <c r="D12">
        <v>9314</v>
      </c>
      <c r="E12" s="1">
        <f t="shared" si="2"/>
        <v>39408</v>
      </c>
      <c r="F12">
        <v>195</v>
      </c>
      <c r="G12" s="1">
        <v>24421</v>
      </c>
      <c r="H12">
        <f t="shared" si="14"/>
        <v>4762095</v>
      </c>
      <c r="I12" s="1">
        <v>23604</v>
      </c>
      <c r="J12">
        <v>807</v>
      </c>
      <c r="K12">
        <f t="shared" si="3"/>
        <v>19048428</v>
      </c>
      <c r="L12">
        <f t="shared" si="0"/>
        <v>612</v>
      </c>
      <c r="M12">
        <f t="shared" si="4"/>
        <v>14286333</v>
      </c>
      <c r="N12">
        <f t="shared" si="5"/>
        <v>23343</v>
      </c>
      <c r="O12" s="1">
        <f t="shared" si="6"/>
        <v>14987</v>
      </c>
      <c r="P12" s="1">
        <f t="shared" si="7"/>
        <v>16065</v>
      </c>
      <c r="Q12" s="1">
        <f t="shared" si="8"/>
        <v>15487</v>
      </c>
      <c r="R12">
        <f t="shared" si="9"/>
        <v>562</v>
      </c>
      <c r="S12">
        <f t="shared" si="10"/>
        <v>7998820</v>
      </c>
      <c r="T12">
        <f t="shared" si="11"/>
        <v>14232</v>
      </c>
      <c r="U12" s="1">
        <f t="shared" si="1"/>
        <v>1833</v>
      </c>
      <c r="V12" s="2">
        <v>19408.84</v>
      </c>
      <c r="W12" s="2">
        <f t="shared" si="12"/>
        <v>10500730.1</v>
      </c>
      <c r="X12">
        <f>INT(W12/R12)</f>
        <v>18684</v>
      </c>
      <c r="Y12" s="3">
        <v>20133.21</v>
      </c>
      <c r="Z12" s="1">
        <f t="shared" si="15"/>
        <v>1449.2099999999991</v>
      </c>
    </row>
    <row r="13" spans="1:26">
      <c r="A13">
        <v>2003</v>
      </c>
      <c r="B13" s="1">
        <v>28500</v>
      </c>
      <c r="C13">
        <v>302</v>
      </c>
      <c r="D13">
        <v>8914</v>
      </c>
      <c r="E13" s="1">
        <f t="shared" si="2"/>
        <v>37716</v>
      </c>
      <c r="F13">
        <v>188</v>
      </c>
      <c r="G13" s="1">
        <v>23789</v>
      </c>
      <c r="H13">
        <f t="shared" si="14"/>
        <v>4472332</v>
      </c>
      <c r="I13" s="1">
        <v>22251</v>
      </c>
      <c r="J13">
        <v>719</v>
      </c>
      <c r="K13">
        <f t="shared" si="3"/>
        <v>15998469</v>
      </c>
      <c r="L13">
        <f t="shared" si="0"/>
        <v>531</v>
      </c>
      <c r="M13">
        <f t="shared" si="4"/>
        <v>11526137</v>
      </c>
      <c r="N13">
        <f t="shared" si="5"/>
        <v>21706</v>
      </c>
      <c r="O13" s="1">
        <f t="shared" si="6"/>
        <v>13927</v>
      </c>
      <c r="P13" s="1">
        <f t="shared" si="7"/>
        <v>16010</v>
      </c>
      <c r="Q13" s="1">
        <f t="shared" si="8"/>
        <v>14427</v>
      </c>
      <c r="V13" s="2">
        <v>18561.900000000001</v>
      </c>
      <c r="W13" s="2"/>
      <c r="Y13" s="3">
        <v>20598.61</v>
      </c>
      <c r="Z13" s="3"/>
    </row>
    <row r="14" spans="1:26">
      <c r="A14">
        <v>2002</v>
      </c>
      <c r="B14" s="1">
        <v>27272</v>
      </c>
      <c r="C14">
        <v>290</v>
      </c>
      <c r="D14">
        <v>8530</v>
      </c>
      <c r="E14" s="1">
        <f t="shared" si="2"/>
        <v>36092</v>
      </c>
      <c r="F14">
        <v>179</v>
      </c>
      <c r="G14" s="1">
        <v>21656</v>
      </c>
      <c r="H14">
        <f t="shared" si="14"/>
        <v>3876424</v>
      </c>
      <c r="I14" s="1">
        <v>21290</v>
      </c>
      <c r="J14">
        <v>715</v>
      </c>
      <c r="K14">
        <f t="shared" si="3"/>
        <v>15222350</v>
      </c>
      <c r="L14">
        <f t="shared" si="0"/>
        <v>536</v>
      </c>
      <c r="M14">
        <f t="shared" si="4"/>
        <v>11345926</v>
      </c>
      <c r="N14">
        <f t="shared" si="5"/>
        <v>21167</v>
      </c>
      <c r="O14" s="1">
        <f t="shared" si="6"/>
        <v>14436</v>
      </c>
      <c r="P14" s="1">
        <f>E14-N14</f>
        <v>14925</v>
      </c>
      <c r="Q14" s="1">
        <f t="shared" si="8"/>
        <v>14936</v>
      </c>
      <c r="U14" t="s">
        <v>5</v>
      </c>
      <c r="V14" s="2">
        <v>19654.75</v>
      </c>
      <c r="W14" s="2"/>
      <c r="Y14" s="3">
        <v>19640.27</v>
      </c>
      <c r="Z14" s="3" t="s">
        <v>5</v>
      </c>
    </row>
    <row r="15" spans="1:26">
      <c r="A15">
        <v>2001</v>
      </c>
      <c r="B15" s="1">
        <v>26098</v>
      </c>
      <c r="C15">
        <v>278</v>
      </c>
      <c r="D15">
        <v>8162</v>
      </c>
      <c r="E15" s="1">
        <f t="shared" si="2"/>
        <v>34538</v>
      </c>
      <c r="F15">
        <v>195</v>
      </c>
      <c r="G15" s="1">
        <v>21638</v>
      </c>
      <c r="H15">
        <f t="shared" si="14"/>
        <v>4219410</v>
      </c>
      <c r="I15" s="1">
        <v>20974</v>
      </c>
      <c r="J15">
        <v>705</v>
      </c>
      <c r="K15">
        <f t="shared" si="3"/>
        <v>14786670</v>
      </c>
      <c r="L15">
        <f t="shared" si="0"/>
        <v>510</v>
      </c>
      <c r="M15">
        <f t="shared" si="4"/>
        <v>10567260</v>
      </c>
      <c r="N15">
        <f t="shared" si="5"/>
        <v>20720</v>
      </c>
      <c r="O15" s="1">
        <f t="shared" si="6"/>
        <v>12900</v>
      </c>
      <c r="P15" s="1">
        <f t="shared" si="7"/>
        <v>13818</v>
      </c>
      <c r="Q15" s="1">
        <f t="shared" si="8"/>
        <v>13400</v>
      </c>
      <c r="U15" s="1">
        <f>AVERAGE(U2:U12)</f>
        <v>1824.7272727272727</v>
      </c>
      <c r="V15" s="2">
        <v>17912.27</v>
      </c>
      <c r="W15" s="2"/>
      <c r="Y15" s="3">
        <v>18471.02</v>
      </c>
      <c r="Z15" s="3">
        <f>AVERAGE(Z2:Z12)</f>
        <v>1189.691818181818</v>
      </c>
    </row>
    <row r="16" spans="1:26">
      <c r="D16" s="1"/>
      <c r="U16" t="s">
        <v>6</v>
      </c>
      <c r="Y16" s="1"/>
    </row>
    <row r="17" spans="4:23">
      <c r="D17" s="1"/>
      <c r="U17" s="1">
        <f>MEDIAN(U2,U3,U4,U5,U6,U7,U8,U9,U10,U11,U12)</f>
        <v>1953</v>
      </c>
    </row>
    <row r="19" spans="4:23">
      <c r="W19" t="s">
        <v>25</v>
      </c>
    </row>
    <row r="20" spans="4:23">
      <c r="W20" t="s">
        <v>28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Adina</dc:creator>
  <cp:lastModifiedBy>Adina</cp:lastModifiedBy>
  <dcterms:created xsi:type="dcterms:W3CDTF">2015-10-31T18:34:06Z</dcterms:created>
  <dcterms:modified xsi:type="dcterms:W3CDTF">2015-12-27T04:58:28Z</dcterms:modified>
</cp:coreProperties>
</file>